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egovg01.sharepoint.com/sites/EST_JUSTDIGI/Dokumendid/EELARVE/Üldine/2. 2026RE/2026 ministri käskkiri/III muutmine ministri KK/"/>
    </mc:Choice>
  </mc:AlternateContent>
  <xr:revisionPtr revIDLastSave="1035" documentId="13_ncr:1_{F54DCCFE-6A92-4F51-B1FB-C2207A561129}" xr6:coauthVersionLast="47" xr6:coauthVersionMax="47" xr10:uidLastSave="{2DA5B033-B74E-4ADE-9828-E8E0A6FFA53E}"/>
  <bookViews>
    <workbookView xWindow="28680" yWindow="-120" windowWidth="29040" windowHeight="15720" xr2:uid="{00000000-000D-0000-FFFF-FFFF00000000}"/>
  </bookViews>
  <sheets>
    <sheet name="Lisa 10. RIT" sheetId="1" r:id="rId1"/>
  </sheets>
  <externalReferences>
    <externalReference r:id="rId2"/>
  </externalReferences>
  <definedNames>
    <definedName name="_xlnm._FilterDatabase" localSheetId="0" hidden="1">'Lisa 10. RIT'!$A$5:$E$43</definedName>
    <definedName name="Programm">[1]Andmestik!$A$2:$A$43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H22" i="1" l="1"/>
  <c r="L22" i="1" s="1"/>
  <c r="J16" i="1"/>
  <c r="J14" i="1"/>
  <c r="J13" i="1"/>
  <c r="J12" i="1"/>
  <c r="J19" i="1"/>
  <c r="J17" i="1"/>
  <c r="J11" i="1" s="1"/>
  <c r="J10" i="1" s="1"/>
  <c r="J6" i="1" s="1"/>
  <c r="L17" i="1"/>
  <c r="L15" i="1"/>
  <c r="K37" i="1"/>
  <c r="K33" i="1"/>
  <c r="K29" i="1"/>
  <c r="K24" i="1"/>
  <c r="K16" i="1" s="1"/>
  <c r="K14" i="1"/>
  <c r="K12" i="1"/>
  <c r="K11" i="1"/>
  <c r="K7" i="1"/>
  <c r="H40" i="1"/>
  <c r="L40" i="1" s="1"/>
  <c r="H39" i="1"/>
  <c r="L39" i="1" s="1"/>
  <c r="H38" i="1"/>
  <c r="L38" i="1" s="1"/>
  <c r="H36" i="1"/>
  <c r="L36" i="1" s="1"/>
  <c r="H35" i="1"/>
  <c r="L35" i="1" s="1"/>
  <c r="H34" i="1"/>
  <c r="L34" i="1" s="1"/>
  <c r="H32" i="1"/>
  <c r="L32" i="1" s="1"/>
  <c r="H31" i="1"/>
  <c r="L31" i="1" s="1"/>
  <c r="H30" i="1"/>
  <c r="L30" i="1" s="1"/>
  <c r="H28" i="1"/>
  <c r="L28" i="1" s="1"/>
  <c r="H27" i="1"/>
  <c r="L27" i="1" s="1"/>
  <c r="H26" i="1"/>
  <c r="L26" i="1" s="1"/>
  <c r="H25" i="1"/>
  <c r="L25" i="1" s="1"/>
  <c r="H23" i="1"/>
  <c r="L23" i="1" s="1"/>
  <c r="H21" i="1"/>
  <c r="L21" i="1" s="1"/>
  <c r="H20" i="1"/>
  <c r="L20" i="1" s="1"/>
  <c r="H19" i="1"/>
  <c r="H17" i="1"/>
  <c r="H15" i="1"/>
  <c r="H9" i="1"/>
  <c r="L9" i="1" s="1"/>
  <c r="H8" i="1"/>
  <c r="L8" i="1" s="1"/>
  <c r="G7" i="1"/>
  <c r="F24" i="1"/>
  <c r="F16" i="1" s="1"/>
  <c r="G24" i="1"/>
  <c r="G16" i="1" s="1"/>
  <c r="E24" i="1"/>
  <c r="E16" i="1" s="1"/>
  <c r="E29" i="1"/>
  <c r="F7" i="1"/>
  <c r="E7" i="1"/>
  <c r="F11" i="1"/>
  <c r="F12" i="1"/>
  <c r="I24" i="1"/>
  <c r="I16" i="1" s="1"/>
  <c r="I7" i="1"/>
  <c r="G11" i="1"/>
  <c r="I11" i="1"/>
  <c r="G12" i="1"/>
  <c r="I12" i="1"/>
  <c r="F14" i="1"/>
  <c r="G14" i="1"/>
  <c r="I14" i="1"/>
  <c r="F29" i="1"/>
  <c r="G29" i="1"/>
  <c r="I29" i="1"/>
  <c r="F33" i="1"/>
  <c r="G33" i="1"/>
  <c r="I33" i="1"/>
  <c r="F37" i="1"/>
  <c r="G37" i="1"/>
  <c r="I37" i="1"/>
  <c r="J7" i="1" l="1"/>
  <c r="L19" i="1"/>
  <c r="K10" i="1"/>
  <c r="H29" i="1"/>
  <c r="L29" i="1" s="1"/>
  <c r="H7" i="1"/>
  <c r="H16" i="1"/>
  <c r="L16" i="1" s="1"/>
  <c r="H24" i="1"/>
  <c r="L24" i="1" s="1"/>
  <c r="K13" i="1"/>
  <c r="F10" i="1"/>
  <c r="F13" i="1"/>
  <c r="I13" i="1"/>
  <c r="G13" i="1"/>
  <c r="I10" i="1"/>
  <c r="G10" i="1"/>
  <c r="G6" i="1" s="1"/>
  <c r="L7" i="1" l="1"/>
  <c r="K6" i="1"/>
  <c r="I6" i="1"/>
  <c r="F6" i="1"/>
  <c r="E14" i="1"/>
  <c r="H14" i="1" s="1"/>
  <c r="L14" i="1" s="1"/>
  <c r="E33" i="1"/>
  <c r="H33" i="1" s="1"/>
  <c r="L33" i="1" s="1"/>
  <c r="E11" i="1"/>
  <c r="H11" i="1" s="1"/>
  <c r="L11" i="1" s="1"/>
  <c r="E12" i="1"/>
  <c r="H12" i="1" s="1"/>
  <c r="L12" i="1" s="1"/>
  <c r="E13" i="1" l="1"/>
  <c r="H13" i="1" s="1"/>
  <c r="L13" i="1" s="1"/>
  <c r="E10" i="1"/>
  <c r="H10" i="1" s="1"/>
  <c r="L10" i="1" s="1"/>
  <c r="E6" i="1" l="1"/>
  <c r="H6" i="1" s="1"/>
  <c r="L6" i="1" s="1"/>
  <c r="E37" i="1"/>
  <c r="H37" i="1" s="1"/>
  <c r="L37" i="1" s="1"/>
</calcChain>
</file>

<file path=xl/sharedStrings.xml><?xml version="1.0" encoding="utf-8"?>
<sst xmlns="http://schemas.openxmlformats.org/spreadsheetml/2006/main" count="53" uniqueCount="40">
  <si>
    <t>2026. a käskkirja nr</t>
  </si>
  <si>
    <t>Lisa 10</t>
  </si>
  <si>
    <t>Riigi Info- ja Kommunikatsioonitehnoloogia Keskuse 2026. aasta eelarve</t>
  </si>
  <si>
    <t>Eelarve liik</t>
  </si>
  <si>
    <t>Eelarve konto</t>
  </si>
  <si>
    <t>Objekt</t>
  </si>
  <si>
    <t>Riigi Info- ja Kommunikatsioonitehnoloogia Keskus</t>
  </si>
  <si>
    <t>TULUD</t>
  </si>
  <si>
    <t>Programmi tegevus: Digiriigi teenuste ja platvormide tagamine</t>
  </si>
  <si>
    <t>Käibemaks</t>
  </si>
  <si>
    <t>INVESTEERINGUD</t>
  </si>
  <si>
    <t>sh investeeringute käibemaks</t>
  </si>
  <si>
    <t>Tööjõukulud</t>
  </si>
  <si>
    <t>Majandamiskulud</t>
  </si>
  <si>
    <t>SE000028</t>
  </si>
  <si>
    <t>Investeeringud</t>
  </si>
  <si>
    <t>IT investeeringud</t>
  </si>
  <si>
    <t>IN002000</t>
  </si>
  <si>
    <t>Investeeringute käibemaks</t>
  </si>
  <si>
    <t>Välistoetus ning sellest sõltuvad vahendid</t>
  </si>
  <si>
    <t>Tuludest sõltuvad vahendid</t>
  </si>
  <si>
    <t>sh piirmääraga vahendid</t>
  </si>
  <si>
    <t>Arvestuslikud ja piirmääraga vahendid</t>
  </si>
  <si>
    <t>* kuludes ei sisaldu amortisatsioon (mitterahaline kulu)</t>
  </si>
  <si>
    <t>KULUD*</t>
  </si>
  <si>
    <t xml:space="preserve">2026. a esialgne eelarve </t>
  </si>
  <si>
    <t>Ülekantavad vahendid</t>
  </si>
  <si>
    <t>Lisaeelarve muudatused</t>
  </si>
  <si>
    <t>2026. a eelarve kokku</t>
  </si>
  <si>
    <t>Lai riigikaitse</t>
  </si>
  <si>
    <t>SR030087</t>
  </si>
  <si>
    <t>Majandamiskulud, sh</t>
  </si>
  <si>
    <t>RKAS remondi- ja kapitalikomponent</t>
  </si>
  <si>
    <t>Vabariigi Valitsuse sihtotstarbelisest reservist</t>
  </si>
  <si>
    <t>Tööjõukulud, sh</t>
  </si>
  <si>
    <t>Küberturvalisus</t>
  </si>
  <si>
    <t>SR030059</t>
  </si>
  <si>
    <t>Kuni käskkirja jõustumiseni kehtiv 2026.a eelarve</t>
  </si>
  <si>
    <t>Eelarve muudatused (ministri käskkirja II muutmine)</t>
  </si>
  <si>
    <t>Eelarve muudatused (ministri käskkirja III muutmine)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</si>
</sst>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b/>
      <sz val="13"/>
      <color indexed="8"/>
      <name val="Calibri"/>
      <family val="2"/>
      <charset val="186"/>
      <scheme val="minor"/>
    </font>
    <font>
      <b/>
      <sz val="12"/>
      <color indexed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u/>
      <sz val="10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name val="Calibri"/>
      <family val="2"/>
      <charset val="186"/>
      <scheme val="minor"/>
    </font>
    <font>
      <sz val="12"/>
      <color indexed="8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i/>
      <sz val="10"/>
      <color indexed="8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i/>
      <sz val="10"/>
      <color indexed="8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Aptos Narrow"/>
      <family val="2"/>
      <charset val="186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0" borderId="0" xfId="1" applyFont="1"/>
    <xf numFmtId="3" fontId="5" fillId="0" borderId="0" xfId="1" applyNumberFormat="1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6" fillId="0" borderId="0" xfId="1" applyFont="1"/>
    <xf numFmtId="0" fontId="7" fillId="0" borderId="0" xfId="1" applyFont="1" applyAlignment="1">
      <alignment horizontal="center" vertical="center" wrapText="1"/>
    </xf>
    <xf numFmtId="0" fontId="9" fillId="0" borderId="0" xfId="0" applyFont="1"/>
    <xf numFmtId="0" fontId="6" fillId="0" borderId="0" xfId="2" applyFont="1" applyAlignment="1">
      <alignment horizontal="right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right" vertical="center" wrapText="1"/>
    </xf>
    <xf numFmtId="3" fontId="9" fillId="0" borderId="0" xfId="0" applyNumberFormat="1" applyFont="1"/>
    <xf numFmtId="0" fontId="10" fillId="0" borderId="0" xfId="0" applyFont="1"/>
    <xf numFmtId="3" fontId="11" fillId="0" borderId="0" xfId="1" applyNumberFormat="1" applyFont="1"/>
    <xf numFmtId="0" fontId="4" fillId="0" borderId="0" xfId="2" applyFont="1" applyAlignment="1">
      <alignment horizontal="center"/>
    </xf>
    <xf numFmtId="3" fontId="6" fillId="0" borderId="0" xfId="2" applyNumberFormat="1" applyFont="1"/>
    <xf numFmtId="0" fontId="12" fillId="0" borderId="0" xfId="2" applyFont="1"/>
    <xf numFmtId="0" fontId="4" fillId="0" borderId="0" xfId="2" applyFont="1" applyAlignment="1">
      <alignment horizontal="left" indent="1"/>
    </xf>
    <xf numFmtId="3" fontId="4" fillId="0" borderId="0" xfId="2" applyNumberFormat="1" applyFont="1"/>
    <xf numFmtId="0" fontId="6" fillId="0" borderId="0" xfId="2" applyFont="1" applyAlignment="1">
      <alignment horizontal="center"/>
    </xf>
    <xf numFmtId="0" fontId="5" fillId="0" borderId="0" xfId="2" applyFont="1" applyAlignment="1">
      <alignment horizontal="left" indent="2"/>
    </xf>
    <xf numFmtId="0" fontId="6" fillId="0" borderId="0" xfId="2" applyFont="1"/>
    <xf numFmtId="0" fontId="4" fillId="0" borderId="0" xfId="2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11" fillId="0" borderId="0" xfId="1" applyFont="1"/>
    <xf numFmtId="0" fontId="13" fillId="0" borderId="0" xfId="2" applyFont="1" applyAlignment="1">
      <alignment horizontal="right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right" vertical="center" wrapText="1"/>
    </xf>
    <xf numFmtId="3" fontId="13" fillId="0" borderId="0" xfId="1" applyNumberFormat="1" applyFont="1"/>
    <xf numFmtId="0" fontId="16" fillId="0" borderId="0" xfId="2" applyFont="1" applyAlignment="1">
      <alignment horizontal="right"/>
    </xf>
    <xf numFmtId="0" fontId="16" fillId="0" borderId="0" xfId="2" applyFont="1"/>
    <xf numFmtId="0" fontId="17" fillId="2" borderId="0" xfId="1" applyFont="1" applyFill="1" applyAlignment="1">
      <alignment horizontal="center" vertical="center" wrapText="1"/>
    </xf>
    <xf numFmtId="0" fontId="18" fillId="0" borderId="0" xfId="0" applyFont="1" applyAlignment="1">
      <alignment horizontal="left" indent="1"/>
    </xf>
    <xf numFmtId="0" fontId="12" fillId="0" borderId="0" xfId="3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 indent="1"/>
    </xf>
    <xf numFmtId="0" fontId="5" fillId="0" borderId="0" xfId="3" applyFont="1" applyAlignment="1">
      <alignment horizontal="center"/>
    </xf>
    <xf numFmtId="0" fontId="17" fillId="3" borderId="0" xfId="0" applyFont="1" applyFill="1" applyAlignment="1">
      <alignment horizontal="center" vertical="center" wrapText="1"/>
    </xf>
    <xf numFmtId="3" fontId="19" fillId="0" borderId="0" xfId="1" applyNumberFormat="1" applyFont="1"/>
    <xf numFmtId="3" fontId="20" fillId="0" borderId="0" xfId="0" applyNumberFormat="1" applyFont="1"/>
    <xf numFmtId="0" fontId="5" fillId="0" borderId="0" xfId="3" applyFont="1" applyAlignment="1">
      <alignment horizontal="left" indent="1"/>
    </xf>
    <xf numFmtId="0" fontId="21" fillId="0" borderId="0" xfId="0" applyFont="1" applyAlignment="1">
      <alignment horizontal="left" indent="1"/>
    </xf>
    <xf numFmtId="0" fontId="22" fillId="0" borderId="0" xfId="3" applyFont="1"/>
    <xf numFmtId="0" fontId="6" fillId="0" borderId="0" xfId="3" applyFont="1" applyAlignment="1">
      <alignment horizontal="left"/>
    </xf>
    <xf numFmtId="3" fontId="4" fillId="0" borderId="0" xfId="3" applyNumberFormat="1" applyFont="1"/>
    <xf numFmtId="0" fontId="23" fillId="0" borderId="0" xfId="0" applyFont="1" applyAlignment="1">
      <alignment horizontal="left" vertical="center" wrapText="1"/>
    </xf>
    <xf numFmtId="3" fontId="24" fillId="0" borderId="0" xfId="2" applyNumberFormat="1" applyFont="1"/>
    <xf numFmtId="0" fontId="15" fillId="0" borderId="0" xfId="0" applyFont="1" applyAlignment="1">
      <alignment horizontal="left" indent="1"/>
    </xf>
    <xf numFmtId="0" fontId="5" fillId="0" borderId="0" xfId="3" applyFont="1" applyAlignment="1">
      <alignment horizontal="left" indent="3"/>
    </xf>
    <xf numFmtId="3" fontId="5" fillId="0" borderId="0" xfId="2" applyNumberFormat="1" applyFont="1"/>
  </cellXfs>
  <cellStyles count="4">
    <cellStyle name="Normaallaad 2" xfId="2" xr:uid="{00000000-0005-0000-0000-000001000000}"/>
    <cellStyle name="Normaallaad 2 2" xfId="1" xr:uid="{00000000-0005-0000-0000-000002000000}"/>
    <cellStyle name="Normaallaad 2 2 2" xfId="3" xr:uid="{46A60F3F-E549-443C-B3DF-9EFE3956B4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st.sise\yld\JM\jmfin$\EELARVE\&#220;ldine\2.%202022RE\Katuserahade%20erakondade%20jaotus%202022%20(RM%20tabel%2023.11.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his"/>
      <sheetName val="Täidetav tabel"/>
      <sheetName val="uuendatud JM 26.11.2021"/>
      <sheetName val="lõplikud toetused 29.11.2021"/>
      <sheetName val="Andmestik"/>
    </sheetNames>
    <sheetDataSet>
      <sheetData sheetId="0"/>
      <sheetData sheetId="1"/>
      <sheetData sheetId="2"/>
      <sheetData sheetId="3"/>
      <sheetData sheetId="4">
        <row r="2">
          <cell r="A2" t="str">
            <v>Kogukondlik Eesti</v>
          </cell>
        </row>
        <row r="3">
          <cell r="A3" t="str">
            <v>Kultuuriprogramm</v>
          </cell>
        </row>
        <row r="4">
          <cell r="A4" t="str">
            <v>Spordiprogramm</v>
          </cell>
        </row>
        <row r="5">
          <cell r="A5" t="str">
            <v xml:space="preserve">Keskkonnakaitse ja -kasutuse programm </v>
          </cell>
        </row>
        <row r="6">
          <cell r="A6" t="str">
            <v>Regionaalpoliitika</v>
          </cell>
        </row>
        <row r="7">
          <cell r="A7" t="str">
            <v>Põllumajandus, toit ja maaelu</v>
          </cell>
        </row>
        <row r="8">
          <cell r="A8" t="str">
            <v>Kalandus</v>
          </cell>
        </row>
        <row r="9">
          <cell r="A9" t="str">
            <v>Siseturvalisus</v>
          </cell>
        </row>
        <row r="10">
          <cell r="A10" t="str">
            <v>Sidus Eesti: kohanemine</v>
          </cell>
        </row>
        <row r="11">
          <cell r="A11" t="str">
            <v>Transpordi konkurentsivõime ja liikuvuse programm</v>
          </cell>
        </row>
        <row r="12">
          <cell r="A12" t="str">
            <v>Digiühiskonna programm</v>
          </cell>
        </row>
        <row r="13">
          <cell r="A13" t="str">
            <v>Energeetika</v>
          </cell>
        </row>
        <row r="14">
          <cell r="A14" t="str">
            <v>Vabariigi Valitsuse ja peaministri tegevuse toetamine</v>
          </cell>
        </row>
        <row r="15">
          <cell r="A15" t="str">
            <v>Riigi rahandus</v>
          </cell>
        </row>
        <row r="16">
          <cell r="A16" t="str">
            <v>Halduspoliitika</v>
          </cell>
        </row>
        <row r="17">
          <cell r="A17" t="str">
            <v>Finantspoliitika</v>
          </cell>
        </row>
        <row r="18">
          <cell r="A18" t="str">
            <v>Arhiivindusprogramm</v>
          </cell>
        </row>
        <row r="19">
          <cell r="A19" t="str">
            <v>Iseseisev sõjaline kaitsevõime</v>
          </cell>
        </row>
        <row r="20">
          <cell r="A20" t="str">
            <v>Kollektiivkaitses osalemine</v>
          </cell>
        </row>
        <row r="21">
          <cell r="A21" t="str">
            <v>Luure ja eelhoiatus</v>
          </cell>
        </row>
        <row r="22">
          <cell r="A22" t="str">
            <v>Kaitsepoliitika kujundamine ja toetav tegevus</v>
          </cell>
        </row>
        <row r="23">
          <cell r="A23" t="str">
            <v>Välispoliitika programm</v>
          </cell>
        </row>
        <row r="24">
          <cell r="A24" t="str">
            <v>Arengukoostöö ja humanitaarabi</v>
          </cell>
        </row>
        <row r="25">
          <cell r="A25" t="str">
            <v>Usaldusväärne ja tulemuslik õigusruum</v>
          </cell>
        </row>
        <row r="26">
          <cell r="A26" t="str">
            <v>Tervist toetava keskkonna programm</v>
          </cell>
        </row>
        <row r="27">
          <cell r="A27" t="str">
            <v>Tervist toetavate valikute programm</v>
          </cell>
        </row>
        <row r="28">
          <cell r="A28" t="str">
            <v>Inimkeskse tervishoiu programm</v>
          </cell>
        </row>
        <row r="29">
          <cell r="A29" t="str">
            <v>Tööturuprogramm</v>
          </cell>
        </row>
        <row r="30">
          <cell r="A30" t="str">
            <v>Sotsiaalkindlustuse programm</v>
          </cell>
        </row>
        <row r="31">
          <cell r="A31" t="str">
            <v>Hoolekandeprogramm</v>
          </cell>
        </row>
        <row r="32">
          <cell r="A32" t="str">
            <v>Soolise võrdõiguslikkuse programm</v>
          </cell>
        </row>
        <row r="33">
          <cell r="A33" t="str">
            <v>Laste ja perede programm</v>
          </cell>
        </row>
        <row r="34">
          <cell r="A34" t="str">
            <v>Nutikas rahvastikuarvestus</v>
          </cell>
        </row>
        <row r="35">
          <cell r="A35" t="str">
            <v>Üleilmne eestlus</v>
          </cell>
        </row>
        <row r="36">
          <cell r="A36" t="str">
            <v>Erakondade rahastamine</v>
          </cell>
        </row>
        <row r="37">
          <cell r="A37" t="str">
            <v>Sidus Eesti: Lõimumine, sh kohanemine</v>
          </cell>
        </row>
        <row r="38">
          <cell r="A38" t="str">
            <v>Keeleprogramm</v>
          </cell>
        </row>
        <row r="39">
          <cell r="A39" t="str">
            <v>Haridus- ja noorteprogramm</v>
          </cell>
        </row>
        <row r="40">
          <cell r="A40" t="str">
            <v>Teadussüsteemi programm</v>
          </cell>
        </row>
        <row r="41">
          <cell r="A41" t="str">
            <v>Teadmussiirde programm</v>
          </cell>
        </row>
        <row r="42">
          <cell r="A42" t="str">
            <v>Ettevõtluskeskkond</v>
          </cell>
        </row>
        <row r="43">
          <cell r="A43" t="str">
            <v>Ehitus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showZeros="0" tabSelected="1" zoomScale="90" zoomScaleNormal="90" workbookViewId="0">
      <selection activeCell="N5" sqref="N5"/>
    </sheetView>
  </sheetViews>
  <sheetFormatPr defaultColWidth="9.453125" defaultRowHeight="13.5" customHeight="1" outlineLevelCol="1" x14ac:dyDescent="0.3"/>
  <cols>
    <col min="1" max="1" width="58.81640625" style="1" customWidth="1"/>
    <col min="2" max="3" width="7.81640625" style="3" hidden="1" customWidth="1"/>
    <col min="4" max="4" width="9.26953125" style="1" hidden="1" customWidth="1"/>
    <col min="5" max="5" width="14.1796875" style="1" hidden="1" customWidth="1" outlineLevel="1"/>
    <col min="6" max="6" width="13" style="1" hidden="1" customWidth="1" outlineLevel="1"/>
    <col min="7" max="7" width="13.7265625" style="1" hidden="1" customWidth="1" outlineLevel="1"/>
    <col min="8" max="8" width="15.1796875" style="1" customWidth="1" collapsed="1"/>
    <col min="9" max="9" width="14.453125" style="1" customWidth="1"/>
    <col min="10" max="10" width="16.7265625" style="1" customWidth="1"/>
    <col min="11" max="11" width="14.26953125" style="1" customWidth="1"/>
    <col min="12" max="12" width="16.54296875" style="1" customWidth="1"/>
    <col min="13" max="16384" width="9.453125" style="1"/>
  </cols>
  <sheetData>
    <row r="1" spans="1:12" ht="13.5" customHeight="1" x14ac:dyDescent="0.3">
      <c r="A1" s="2"/>
      <c r="L1" s="23" t="s">
        <v>0</v>
      </c>
    </row>
    <row r="2" spans="1:12" ht="13.5" customHeight="1" x14ac:dyDescent="0.3">
      <c r="A2" s="2"/>
      <c r="L2" s="23" t="s">
        <v>1</v>
      </c>
    </row>
    <row r="3" spans="1:12" ht="13.5" customHeight="1" x14ac:dyDescent="0.35">
      <c r="A3" s="28" t="s">
        <v>2</v>
      </c>
      <c r="E3" s="4"/>
    </row>
    <row r="4" spans="1:12" ht="13.5" customHeight="1" x14ac:dyDescent="0.3">
      <c r="A4" s="5"/>
      <c r="E4" s="4"/>
    </row>
    <row r="5" spans="1:12" s="5" customFormat="1" ht="65" x14ac:dyDescent="0.3">
      <c r="A5" s="31"/>
      <c r="B5" s="31" t="s">
        <v>3</v>
      </c>
      <c r="C5" s="31" t="s">
        <v>4</v>
      </c>
      <c r="D5" s="31" t="s">
        <v>5</v>
      </c>
      <c r="E5" s="37" t="s">
        <v>25</v>
      </c>
      <c r="F5" s="37" t="s">
        <v>26</v>
      </c>
      <c r="G5" s="37" t="s">
        <v>38</v>
      </c>
      <c r="H5" s="37" t="s">
        <v>37</v>
      </c>
      <c r="I5" s="37" t="s">
        <v>27</v>
      </c>
      <c r="J5" s="37" t="s">
        <v>33</v>
      </c>
      <c r="K5" s="37" t="s">
        <v>39</v>
      </c>
      <c r="L5" s="37" t="s">
        <v>28</v>
      </c>
    </row>
    <row r="6" spans="1:12" s="5" customFormat="1" ht="17" x14ac:dyDescent="0.4">
      <c r="A6" s="7" t="s">
        <v>6</v>
      </c>
      <c r="B6" s="8"/>
      <c r="C6" s="8"/>
      <c r="D6" s="21"/>
      <c r="E6" s="11">
        <f>E10+E13</f>
        <v>46028136.999399997</v>
      </c>
      <c r="F6" s="11">
        <f t="shared" ref="F6" si="0">F10+F13</f>
        <v>12424575.206600022</v>
      </c>
      <c r="G6" s="11">
        <f>G10+G13</f>
        <v>116779</v>
      </c>
      <c r="H6" s="11">
        <f>E6+F6+G6</f>
        <v>58569491.206000015</v>
      </c>
      <c r="I6" s="11">
        <f>I10+I13</f>
        <v>-7904828</v>
      </c>
      <c r="J6" s="11">
        <f>J10+J13</f>
        <v>306000</v>
      </c>
      <c r="K6" s="11">
        <f>K10+K13</f>
        <v>19808</v>
      </c>
      <c r="L6" s="11">
        <f>I6+J6+K6+H6</f>
        <v>50990471.206000015</v>
      </c>
    </row>
    <row r="7" spans="1:12" s="5" customFormat="1" ht="13.5" customHeight="1" x14ac:dyDescent="0.3">
      <c r="A7" s="41" t="s">
        <v>21</v>
      </c>
      <c r="B7" s="8"/>
      <c r="C7" s="8"/>
      <c r="D7" s="21"/>
      <c r="E7" s="44">
        <f>E17+E19+E25+E26</f>
        <v>31695027.999699999</v>
      </c>
      <c r="F7" s="44">
        <f>F17+F19+F25+F26</f>
        <v>12424575.206600022</v>
      </c>
      <c r="G7" s="44">
        <f>G17+G19+G25+G26</f>
        <v>116779</v>
      </c>
      <c r="H7" s="44">
        <f t="shared" ref="H7:H40" si="1">E7+F7+G7</f>
        <v>44236382.20630002</v>
      </c>
      <c r="I7" s="44">
        <f>I17+I19+I25</f>
        <v>-7904828</v>
      </c>
      <c r="J7" s="44">
        <f>J17+J19+J25+J26</f>
        <v>306000</v>
      </c>
      <c r="K7" s="44">
        <f>K17+K19+K25+K26</f>
        <v>19808</v>
      </c>
      <c r="L7" s="44">
        <f t="shared" ref="L7:L40" si="2">I7+J7+K7+H7</f>
        <v>36657362.20630002</v>
      </c>
    </row>
    <row r="8" spans="1:12" s="5" customFormat="1" ht="13.5" customHeight="1" x14ac:dyDescent="0.4">
      <c r="A8" s="7"/>
      <c r="B8" s="8"/>
      <c r="C8" s="8"/>
      <c r="D8" s="21"/>
      <c r="E8" s="11"/>
      <c r="F8" s="11"/>
      <c r="G8" s="11"/>
      <c r="H8" s="11">
        <f t="shared" si="1"/>
        <v>0</v>
      </c>
      <c r="I8" s="11"/>
      <c r="J8" s="11"/>
      <c r="K8" s="11"/>
      <c r="L8" s="11">
        <f t="shared" si="2"/>
        <v>0</v>
      </c>
    </row>
    <row r="9" spans="1:12" s="5" customFormat="1" ht="17" x14ac:dyDescent="0.4">
      <c r="A9" s="7" t="s">
        <v>7</v>
      </c>
      <c r="B9" s="8"/>
      <c r="C9" s="8"/>
      <c r="D9" s="21"/>
      <c r="E9" s="39">
        <v>8414453.9002999999</v>
      </c>
      <c r="F9" s="39"/>
      <c r="G9" s="39"/>
      <c r="H9" s="39">
        <f t="shared" si="1"/>
        <v>8414453.9002999999</v>
      </c>
      <c r="I9" s="39"/>
      <c r="J9" s="39"/>
      <c r="K9" s="39"/>
      <c r="L9" s="39">
        <f t="shared" si="2"/>
        <v>8414453.9002999999</v>
      </c>
    </row>
    <row r="10" spans="1:12" s="24" customFormat="1" ht="17" x14ac:dyDescent="0.4">
      <c r="A10" s="7" t="s">
        <v>24</v>
      </c>
      <c r="B10" s="29"/>
      <c r="C10" s="29"/>
      <c r="D10" s="30"/>
      <c r="E10" s="11">
        <f>E11+E12</f>
        <v>40000136.999399997</v>
      </c>
      <c r="F10" s="11">
        <f>F11+F12</f>
        <v>11083874.446900021</v>
      </c>
      <c r="G10" s="11">
        <f t="shared" ref="G10" si="3">G11+G12</f>
        <v>116779</v>
      </c>
      <c r="H10" s="11">
        <f t="shared" si="1"/>
        <v>51200790.446300015</v>
      </c>
      <c r="I10" s="11">
        <f>I11+I12</f>
        <v>-5704828</v>
      </c>
      <c r="J10" s="11">
        <f t="shared" ref="J10" si="4">J11+J12</f>
        <v>306000</v>
      </c>
      <c r="K10" s="11">
        <f t="shared" ref="K10" si="5">K11+K12</f>
        <v>19808</v>
      </c>
      <c r="L10" s="11">
        <f t="shared" si="2"/>
        <v>45821770.446300015</v>
      </c>
    </row>
    <row r="11" spans="1:12" s="24" customFormat="1" ht="15.5" x14ac:dyDescent="0.35">
      <c r="A11" s="47" t="s">
        <v>8</v>
      </c>
      <c r="B11" s="25"/>
      <c r="C11" s="27"/>
      <c r="D11" s="26"/>
      <c r="E11" s="28">
        <f>E17+E19+E30+E31+E39+E38</f>
        <v>35171615.999699995</v>
      </c>
      <c r="F11" s="28">
        <f>F17+F19+F30+F31+F39+F38</f>
        <v>11083874.446900021</v>
      </c>
      <c r="G11" s="28">
        <f>G17+G19+G30+G31+G39+G38</f>
        <v>116779</v>
      </c>
      <c r="H11" s="28">
        <f t="shared" si="1"/>
        <v>46372269.44660002</v>
      </c>
      <c r="I11" s="28">
        <f>I17+I19+I30+I31+I39+I38</f>
        <v>-5704828</v>
      </c>
      <c r="J11" s="28">
        <f>J17+J19+J30+J31+J39+J38</f>
        <v>306000</v>
      </c>
      <c r="K11" s="28">
        <f>K17+K19+K30+K31+K39+K38</f>
        <v>19808</v>
      </c>
      <c r="L11" s="28">
        <f t="shared" si="2"/>
        <v>40993249.44660002</v>
      </c>
    </row>
    <row r="12" spans="1:12" s="24" customFormat="1" ht="15.5" x14ac:dyDescent="0.35">
      <c r="A12" s="47" t="s">
        <v>9</v>
      </c>
      <c r="B12" s="25"/>
      <c r="C12" s="27"/>
      <c r="D12" s="26"/>
      <c r="E12" s="28">
        <f>E23+E32+E40</f>
        <v>4828520.9997000005</v>
      </c>
      <c r="F12" s="28">
        <f>F23+F32+F40</f>
        <v>0</v>
      </c>
      <c r="G12" s="28">
        <f t="shared" ref="G12" si="6">G23+G32+G40</f>
        <v>0</v>
      </c>
      <c r="H12" s="28">
        <f t="shared" si="1"/>
        <v>4828520.9997000005</v>
      </c>
      <c r="I12" s="28">
        <f>I23+I32+I40</f>
        <v>0</v>
      </c>
      <c r="J12" s="28">
        <f t="shared" ref="J12" si="7">J23+J32+J40</f>
        <v>0</v>
      </c>
      <c r="K12" s="28">
        <f t="shared" ref="K12" si="8">K23+K32+K40</f>
        <v>0</v>
      </c>
      <c r="L12" s="28">
        <f t="shared" si="2"/>
        <v>4828520.9997000005</v>
      </c>
    </row>
    <row r="13" spans="1:12" s="24" customFormat="1" ht="17" x14ac:dyDescent="0.4">
      <c r="A13" s="7" t="s">
        <v>10</v>
      </c>
      <c r="B13" s="29"/>
      <c r="C13" s="29"/>
      <c r="D13" s="30"/>
      <c r="E13" s="11">
        <f>E24+E33</f>
        <v>6028000</v>
      </c>
      <c r="F13" s="11">
        <f>F24+F33</f>
        <v>1340700.7597000001</v>
      </c>
      <c r="G13" s="11">
        <f t="shared" ref="G13" si="9">G24+G33</f>
        <v>0</v>
      </c>
      <c r="H13" s="11">
        <f t="shared" si="1"/>
        <v>7368700.7597000003</v>
      </c>
      <c r="I13" s="11">
        <f>I24+I33</f>
        <v>-2200000</v>
      </c>
      <c r="J13" s="11">
        <f t="shared" ref="J13" si="10">J24+J33</f>
        <v>0</v>
      </c>
      <c r="K13" s="11">
        <f t="shared" ref="K13" si="11">K24+K33</f>
        <v>0</v>
      </c>
      <c r="L13" s="11">
        <f t="shared" si="2"/>
        <v>5168700.7597000003</v>
      </c>
    </row>
    <row r="14" spans="1:12" s="24" customFormat="1" ht="13.5" customHeight="1" x14ac:dyDescent="0.4">
      <c r="A14" s="32" t="s">
        <v>11</v>
      </c>
      <c r="B14" s="29"/>
      <c r="C14" s="29"/>
      <c r="D14" s="30"/>
      <c r="E14" s="4">
        <f>E27+E35</f>
        <v>1166710</v>
      </c>
      <c r="F14" s="4">
        <f t="shared" ref="F14:G14" si="12">F27+F35</f>
        <v>0</v>
      </c>
      <c r="G14" s="4">
        <f t="shared" si="12"/>
        <v>0</v>
      </c>
      <c r="H14" s="4">
        <f t="shared" si="1"/>
        <v>1166710</v>
      </c>
      <c r="I14" s="4">
        <f>I27+I35</f>
        <v>0</v>
      </c>
      <c r="J14" s="4">
        <f t="shared" ref="J14" si="13">J27+J35</f>
        <v>0</v>
      </c>
      <c r="K14" s="4">
        <f t="shared" ref="K14" si="14">K27+K35</f>
        <v>0</v>
      </c>
      <c r="L14" s="4">
        <f t="shared" si="2"/>
        <v>1166710</v>
      </c>
    </row>
    <row r="15" spans="1:12" s="5" customFormat="1" ht="13.5" customHeight="1" x14ac:dyDescent="0.35">
      <c r="A15" s="12"/>
      <c r="B15" s="22"/>
      <c r="C15" s="10"/>
      <c r="D15" s="9"/>
      <c r="E15" s="13"/>
      <c r="F15" s="13"/>
      <c r="G15" s="13"/>
      <c r="H15" s="13">
        <f t="shared" si="1"/>
        <v>0</v>
      </c>
      <c r="I15" s="13"/>
      <c r="J15" s="13"/>
      <c r="K15" s="13"/>
      <c r="L15" s="13">
        <f t="shared" si="2"/>
        <v>0</v>
      </c>
    </row>
    <row r="16" spans="1:12" s="5" customFormat="1" ht="13.5" customHeight="1" x14ac:dyDescent="0.35">
      <c r="A16" s="42" t="s">
        <v>22</v>
      </c>
      <c r="B16" s="22"/>
      <c r="C16" s="10"/>
      <c r="D16" s="9"/>
      <c r="E16" s="46">
        <f>+E17+E19+E23+E24</f>
        <v>36836059.999399997</v>
      </c>
      <c r="F16" s="46">
        <f>+F17+F19+F23+F24</f>
        <v>12424575.206600022</v>
      </c>
      <c r="G16" s="46">
        <f>+G17+G19+G23+G24</f>
        <v>116779</v>
      </c>
      <c r="H16" s="46">
        <f t="shared" si="1"/>
        <v>49377414.206000015</v>
      </c>
      <c r="I16" s="46">
        <f>+I17+I19+I23+I24</f>
        <v>-7904828</v>
      </c>
      <c r="J16" s="46">
        <f>+J17+J19+J23+J24</f>
        <v>306000</v>
      </c>
      <c r="K16" s="46">
        <f>+K17+K19+K23+K24</f>
        <v>19808</v>
      </c>
      <c r="L16" s="46">
        <f t="shared" si="2"/>
        <v>41798394.206000015</v>
      </c>
    </row>
    <row r="17" spans="1:12" s="5" customFormat="1" ht="13.5" customHeight="1" x14ac:dyDescent="0.3">
      <c r="A17" s="17" t="s">
        <v>34</v>
      </c>
      <c r="B17" s="14">
        <v>20</v>
      </c>
      <c r="C17" s="14">
        <v>50</v>
      </c>
      <c r="D17" s="9"/>
      <c r="E17" s="18">
        <v>8967420</v>
      </c>
      <c r="F17" s="18">
        <v>1424201.4614000199</v>
      </c>
      <c r="G17" s="18"/>
      <c r="H17" s="18">
        <f t="shared" si="1"/>
        <v>10391621.461400021</v>
      </c>
      <c r="I17" s="18"/>
      <c r="J17" s="18">
        <f>+J18</f>
        <v>64224</v>
      </c>
      <c r="K17" s="18"/>
      <c r="L17" s="18">
        <f t="shared" si="2"/>
        <v>10455845.461400021</v>
      </c>
    </row>
    <row r="18" spans="1:12" s="5" customFormat="1" ht="13.5" customHeight="1" x14ac:dyDescent="0.3">
      <c r="A18" s="48" t="s">
        <v>35</v>
      </c>
      <c r="B18" s="14">
        <v>20</v>
      </c>
      <c r="C18" s="14">
        <v>50</v>
      </c>
      <c r="D18" s="14" t="s">
        <v>36</v>
      </c>
      <c r="E18" s="18"/>
      <c r="F18" s="18"/>
      <c r="G18" s="18"/>
      <c r="H18" s="18"/>
      <c r="I18" s="18"/>
      <c r="J18" s="49">
        <v>64224</v>
      </c>
      <c r="K18" s="18"/>
      <c r="L18" s="49">
        <f t="shared" si="2"/>
        <v>64224</v>
      </c>
    </row>
    <row r="19" spans="1:12" s="5" customFormat="1" ht="13.5" customHeight="1" x14ac:dyDescent="0.3">
      <c r="A19" s="17" t="s">
        <v>31</v>
      </c>
      <c r="B19" s="14">
        <v>20</v>
      </c>
      <c r="C19" s="14">
        <v>55</v>
      </c>
      <c r="D19" s="14"/>
      <c r="E19" s="18">
        <v>19027607.999699999</v>
      </c>
      <c r="F19" s="18">
        <v>9659672.9855000004</v>
      </c>
      <c r="G19" s="18">
        <v>116779</v>
      </c>
      <c r="H19" s="18">
        <f t="shared" si="1"/>
        <v>28804059.985199999</v>
      </c>
      <c r="I19" s="18">
        <v>-5704828</v>
      </c>
      <c r="J19" s="18">
        <f>+J22</f>
        <v>241776</v>
      </c>
      <c r="K19" s="18">
        <v>19808</v>
      </c>
      <c r="L19" s="18">
        <f t="shared" si="2"/>
        <v>23360815.985199999</v>
      </c>
    </row>
    <row r="20" spans="1:12" s="5" customFormat="1" ht="13.5" customHeight="1" x14ac:dyDescent="0.3">
      <c r="A20" s="48" t="s">
        <v>32</v>
      </c>
      <c r="B20" s="14">
        <v>20</v>
      </c>
      <c r="C20" s="14">
        <v>55</v>
      </c>
      <c r="D20" s="14" t="s">
        <v>14</v>
      </c>
      <c r="E20" s="49">
        <v>21506.999800000107</v>
      </c>
      <c r="F20" s="49"/>
      <c r="G20" s="49">
        <v>733</v>
      </c>
      <c r="H20" s="49">
        <f t="shared" si="1"/>
        <v>22239.999800000107</v>
      </c>
      <c r="I20" s="49"/>
      <c r="J20" s="49"/>
      <c r="K20" s="49"/>
      <c r="L20" s="49">
        <f t="shared" si="2"/>
        <v>22239.999800000107</v>
      </c>
    </row>
    <row r="21" spans="1:12" s="5" customFormat="1" ht="13.5" customHeight="1" x14ac:dyDescent="0.3">
      <c r="A21" s="48" t="s">
        <v>29</v>
      </c>
      <c r="B21" s="14">
        <v>20</v>
      </c>
      <c r="C21" s="14">
        <v>55</v>
      </c>
      <c r="D21" s="14" t="s">
        <v>30</v>
      </c>
      <c r="E21" s="49"/>
      <c r="F21" s="49">
        <v>51120</v>
      </c>
      <c r="G21" s="49"/>
      <c r="H21" s="49">
        <f t="shared" si="1"/>
        <v>51120</v>
      </c>
      <c r="I21" s="49"/>
      <c r="J21" s="49"/>
      <c r="K21" s="49"/>
      <c r="L21" s="49">
        <f t="shared" si="2"/>
        <v>51120</v>
      </c>
    </row>
    <row r="22" spans="1:12" s="5" customFormat="1" ht="13.5" customHeight="1" x14ac:dyDescent="0.3">
      <c r="A22" s="48" t="s">
        <v>35</v>
      </c>
      <c r="B22" s="14">
        <v>20</v>
      </c>
      <c r="C22" s="14">
        <v>55</v>
      </c>
      <c r="D22" s="14" t="s">
        <v>36</v>
      </c>
      <c r="E22" s="49"/>
      <c r="F22" s="49"/>
      <c r="G22" s="49"/>
      <c r="H22" s="49">
        <f t="shared" si="1"/>
        <v>0</v>
      </c>
      <c r="I22" s="49"/>
      <c r="J22" s="49">
        <v>241776</v>
      </c>
      <c r="K22" s="49"/>
      <c r="L22" s="49">
        <f t="shared" si="2"/>
        <v>241776</v>
      </c>
    </row>
    <row r="23" spans="1:12" s="5" customFormat="1" ht="13.5" customHeight="1" x14ac:dyDescent="0.3">
      <c r="A23" s="35" t="s">
        <v>9</v>
      </c>
      <c r="B23" s="14">
        <v>10</v>
      </c>
      <c r="C23" s="34">
        <v>601000</v>
      </c>
      <c r="D23" s="19"/>
      <c r="E23" s="18">
        <v>4013031.9997</v>
      </c>
      <c r="F23" s="18"/>
      <c r="G23" s="18"/>
      <c r="H23" s="18">
        <f t="shared" si="1"/>
        <v>4013031.9997</v>
      </c>
      <c r="I23" s="18"/>
      <c r="J23" s="18"/>
      <c r="K23" s="18"/>
      <c r="L23" s="18">
        <f t="shared" si="2"/>
        <v>4013031.9997</v>
      </c>
    </row>
    <row r="24" spans="1:12" s="5" customFormat="1" ht="13.5" customHeight="1" x14ac:dyDescent="0.3">
      <c r="A24" s="43" t="s">
        <v>15</v>
      </c>
      <c r="B24" s="14"/>
      <c r="C24" s="14"/>
      <c r="D24" s="19"/>
      <c r="E24" s="15">
        <f>+E25+E26+E27</f>
        <v>4828000</v>
      </c>
      <c r="F24" s="15">
        <f>+F25+F26+F27</f>
        <v>1340700.7597000001</v>
      </c>
      <c r="G24" s="15">
        <f t="shared" ref="G24" si="15">+G25+G26+G27</f>
        <v>0</v>
      </c>
      <c r="H24" s="15">
        <f t="shared" si="1"/>
        <v>6168700.7597000003</v>
      </c>
      <c r="I24" s="15">
        <f t="shared" ref="I24" si="16">+I25+I26+I27</f>
        <v>-2200000</v>
      </c>
      <c r="J24" s="15"/>
      <c r="K24" s="15">
        <f>+K25+K26+K27</f>
        <v>0</v>
      </c>
      <c r="L24" s="15">
        <f t="shared" si="2"/>
        <v>3968700.7597000003</v>
      </c>
    </row>
    <row r="25" spans="1:12" s="5" customFormat="1" ht="13.5" customHeight="1" x14ac:dyDescent="0.3">
      <c r="A25" s="35" t="s">
        <v>16</v>
      </c>
      <c r="B25" s="34">
        <v>20</v>
      </c>
      <c r="C25" s="34">
        <v>15</v>
      </c>
      <c r="D25" s="34" t="s">
        <v>17</v>
      </c>
      <c r="E25" s="18">
        <v>3700000</v>
      </c>
      <c r="F25" s="18">
        <v>1136227.7597000001</v>
      </c>
      <c r="G25" s="18"/>
      <c r="H25" s="18">
        <f t="shared" si="1"/>
        <v>4836227.7597000003</v>
      </c>
      <c r="I25" s="18">
        <v>-2200000</v>
      </c>
      <c r="J25" s="18"/>
      <c r="K25" s="18"/>
      <c r="L25" s="18">
        <f t="shared" si="2"/>
        <v>2636227.7597000003</v>
      </c>
    </row>
    <row r="26" spans="1:12" s="5" customFormat="1" ht="13.5" customHeight="1" x14ac:dyDescent="0.3">
      <c r="A26" s="35" t="s">
        <v>29</v>
      </c>
      <c r="B26" s="34">
        <v>20</v>
      </c>
      <c r="C26" s="34">
        <v>15</v>
      </c>
      <c r="D26" s="34" t="s">
        <v>30</v>
      </c>
      <c r="E26" s="18"/>
      <c r="F26" s="18">
        <v>204473</v>
      </c>
      <c r="G26" s="18"/>
      <c r="H26" s="18">
        <f t="shared" si="1"/>
        <v>204473</v>
      </c>
      <c r="I26" s="18"/>
      <c r="J26" s="18"/>
      <c r="K26" s="18"/>
      <c r="L26" s="18">
        <f t="shared" si="2"/>
        <v>204473</v>
      </c>
    </row>
    <row r="27" spans="1:12" s="5" customFormat="1" ht="13.5" customHeight="1" x14ac:dyDescent="0.3">
      <c r="A27" s="35" t="s">
        <v>18</v>
      </c>
      <c r="B27" s="14">
        <v>10</v>
      </c>
      <c r="C27" s="14">
        <v>601002</v>
      </c>
      <c r="D27" s="36"/>
      <c r="E27" s="18">
        <v>1128000</v>
      </c>
      <c r="F27" s="18"/>
      <c r="G27" s="18"/>
      <c r="H27" s="18">
        <f t="shared" si="1"/>
        <v>1128000</v>
      </c>
      <c r="I27" s="18"/>
      <c r="J27" s="18"/>
      <c r="K27" s="18"/>
      <c r="L27" s="18">
        <f t="shared" si="2"/>
        <v>1128000</v>
      </c>
    </row>
    <row r="28" spans="1:12" s="5" customFormat="1" ht="13.5" customHeight="1" x14ac:dyDescent="0.3">
      <c r="A28" s="17"/>
      <c r="B28" s="14"/>
      <c r="C28" s="14"/>
      <c r="D28" s="14"/>
      <c r="E28" s="18"/>
      <c r="F28" s="18"/>
      <c r="G28" s="18"/>
      <c r="H28" s="18">
        <f t="shared" si="1"/>
        <v>0</v>
      </c>
      <c r="I28" s="18"/>
      <c r="J28" s="18"/>
      <c r="K28" s="18"/>
      <c r="L28" s="18">
        <f t="shared" si="2"/>
        <v>0</v>
      </c>
    </row>
    <row r="29" spans="1:12" s="5" customFormat="1" ht="13.5" customHeight="1" x14ac:dyDescent="0.35">
      <c r="A29" s="33" t="s">
        <v>19</v>
      </c>
      <c r="B29" s="34"/>
      <c r="C29" s="34"/>
      <c r="D29" s="34"/>
      <c r="E29" s="46">
        <f>E34+E35+E30+E31+E32</f>
        <v>5092077</v>
      </c>
      <c r="F29" s="46">
        <f t="shared" ref="F29:G29" si="17">F34+F35+F30+F31+F32</f>
        <v>0</v>
      </c>
      <c r="G29" s="46">
        <f t="shared" si="17"/>
        <v>0</v>
      </c>
      <c r="H29" s="46">
        <f t="shared" si="1"/>
        <v>5092077</v>
      </c>
      <c r="I29" s="46">
        <f>I34+I35+I30+I31+I32</f>
        <v>0</v>
      </c>
      <c r="J29" s="46"/>
      <c r="K29" s="46">
        <f t="shared" ref="K29" si="18">K34+K35+K30+K31+K32</f>
        <v>0</v>
      </c>
      <c r="L29" s="46">
        <f t="shared" si="2"/>
        <v>5092077</v>
      </c>
    </row>
    <row r="30" spans="1:12" s="5" customFormat="1" ht="13.5" customHeight="1" x14ac:dyDescent="0.3">
      <c r="A30" s="35" t="s">
        <v>12</v>
      </c>
      <c r="B30" s="34">
        <v>40</v>
      </c>
      <c r="C30" s="34">
        <v>50</v>
      </c>
      <c r="D30" s="34"/>
      <c r="E30" s="18">
        <v>1978717</v>
      </c>
      <c r="F30" s="18"/>
      <c r="G30" s="18"/>
      <c r="H30" s="18">
        <f t="shared" si="1"/>
        <v>1978717</v>
      </c>
      <c r="I30" s="18"/>
      <c r="J30" s="18"/>
      <c r="K30" s="18"/>
      <c r="L30" s="18">
        <f t="shared" si="2"/>
        <v>1978717</v>
      </c>
    </row>
    <row r="31" spans="1:12" s="5" customFormat="1" ht="13.5" customHeight="1" x14ac:dyDescent="0.3">
      <c r="A31" s="35" t="s">
        <v>13</v>
      </c>
      <c r="B31" s="34">
        <v>40</v>
      </c>
      <c r="C31" s="34">
        <v>55</v>
      </c>
      <c r="D31" s="34"/>
      <c r="E31" s="18">
        <v>1639806</v>
      </c>
      <c r="F31" s="18"/>
      <c r="G31" s="18"/>
      <c r="H31" s="18">
        <f t="shared" si="1"/>
        <v>1639806</v>
      </c>
      <c r="I31" s="18"/>
      <c r="J31" s="18"/>
      <c r="K31" s="18"/>
      <c r="L31" s="18">
        <f t="shared" si="2"/>
        <v>1639806</v>
      </c>
    </row>
    <row r="32" spans="1:12" s="5" customFormat="1" ht="13.5" customHeight="1" x14ac:dyDescent="0.3">
      <c r="A32" s="35" t="s">
        <v>9</v>
      </c>
      <c r="B32" s="34">
        <v>40</v>
      </c>
      <c r="C32" s="34">
        <v>601000</v>
      </c>
      <c r="D32" s="34"/>
      <c r="E32" s="18">
        <v>273554</v>
      </c>
      <c r="F32" s="18"/>
      <c r="G32" s="18"/>
      <c r="H32" s="18">
        <f t="shared" si="1"/>
        <v>273554</v>
      </c>
      <c r="I32" s="18"/>
      <c r="J32" s="18"/>
      <c r="K32" s="18"/>
      <c r="L32" s="18">
        <f t="shared" si="2"/>
        <v>273554</v>
      </c>
    </row>
    <row r="33" spans="1:12" s="5" customFormat="1" ht="13.5" customHeight="1" x14ac:dyDescent="0.3">
      <c r="A33" s="43" t="s">
        <v>15</v>
      </c>
      <c r="B33" s="34"/>
      <c r="C33" s="34"/>
      <c r="D33" s="34"/>
      <c r="E33" s="15">
        <f>+E34+E35</f>
        <v>1200000</v>
      </c>
      <c r="F33" s="15">
        <f t="shared" ref="F33:G33" si="19">+F34+F35</f>
        <v>0</v>
      </c>
      <c r="G33" s="15">
        <f t="shared" si="19"/>
        <v>0</v>
      </c>
      <c r="H33" s="15">
        <f t="shared" si="1"/>
        <v>1200000</v>
      </c>
      <c r="I33" s="15">
        <f>+I34+I35</f>
        <v>0</v>
      </c>
      <c r="J33" s="15"/>
      <c r="K33" s="15">
        <f t="shared" ref="K33" si="20">+K34+K35</f>
        <v>0</v>
      </c>
      <c r="L33" s="15">
        <f t="shared" si="2"/>
        <v>1200000</v>
      </c>
    </row>
    <row r="34" spans="1:12" s="5" customFormat="1" ht="13.5" customHeight="1" x14ac:dyDescent="0.3">
      <c r="A34" s="35" t="s">
        <v>16</v>
      </c>
      <c r="B34" s="34">
        <v>40</v>
      </c>
      <c r="C34" s="34">
        <v>15</v>
      </c>
      <c r="D34" s="34" t="s">
        <v>17</v>
      </c>
      <c r="E34" s="18">
        <v>1161290</v>
      </c>
      <c r="F34" s="18"/>
      <c r="G34" s="18"/>
      <c r="H34" s="18">
        <f t="shared" si="1"/>
        <v>1161290</v>
      </c>
      <c r="I34" s="18"/>
      <c r="J34" s="18"/>
      <c r="K34" s="18"/>
      <c r="L34" s="18">
        <f t="shared" si="2"/>
        <v>1161290</v>
      </c>
    </row>
    <row r="35" spans="1:12" s="5" customFormat="1" ht="13.5" customHeight="1" x14ac:dyDescent="0.3">
      <c r="A35" s="35" t="s">
        <v>18</v>
      </c>
      <c r="B35" s="14">
        <v>40</v>
      </c>
      <c r="C35" s="14">
        <v>601002</v>
      </c>
      <c r="D35" s="36"/>
      <c r="E35" s="18">
        <v>38710</v>
      </c>
      <c r="F35" s="18"/>
      <c r="G35" s="18"/>
      <c r="H35" s="18">
        <f t="shared" si="1"/>
        <v>38710</v>
      </c>
      <c r="I35" s="18"/>
      <c r="J35" s="18"/>
      <c r="K35" s="18"/>
      <c r="L35" s="18">
        <f t="shared" si="2"/>
        <v>38710</v>
      </c>
    </row>
    <row r="36" spans="1:12" s="5" customFormat="1" ht="13.5" customHeight="1" x14ac:dyDescent="0.3">
      <c r="A36" s="40"/>
      <c r="B36" s="14"/>
      <c r="C36" s="14"/>
      <c r="D36" s="36"/>
      <c r="E36" s="18"/>
      <c r="F36" s="18"/>
      <c r="G36" s="18"/>
      <c r="H36" s="18">
        <f t="shared" si="1"/>
        <v>0</v>
      </c>
      <c r="I36" s="18"/>
      <c r="J36" s="18"/>
      <c r="K36" s="18"/>
      <c r="L36" s="18">
        <f t="shared" si="2"/>
        <v>0</v>
      </c>
    </row>
    <row r="37" spans="1:12" s="5" customFormat="1" ht="13.5" customHeight="1" x14ac:dyDescent="0.35">
      <c r="A37" s="16" t="s">
        <v>20</v>
      </c>
      <c r="B37" s="14"/>
      <c r="C37" s="14"/>
      <c r="D37" s="14"/>
      <c r="E37" s="46">
        <f>E39+E40+E38</f>
        <v>4100000</v>
      </c>
      <c r="F37" s="46">
        <f t="shared" ref="F37:G37" si="21">F39+F40+F38</f>
        <v>0</v>
      </c>
      <c r="G37" s="46">
        <f t="shared" si="21"/>
        <v>0</v>
      </c>
      <c r="H37" s="46">
        <f t="shared" si="1"/>
        <v>4100000</v>
      </c>
      <c r="I37" s="46">
        <f>I39+I40+I38</f>
        <v>0</v>
      </c>
      <c r="J37" s="46"/>
      <c r="K37" s="46">
        <f t="shared" ref="K37" si="22">K39+K40+K38</f>
        <v>0</v>
      </c>
      <c r="L37" s="46">
        <f t="shared" si="2"/>
        <v>4100000</v>
      </c>
    </row>
    <row r="38" spans="1:12" s="5" customFormat="1" ht="13.5" customHeight="1" x14ac:dyDescent="0.3">
      <c r="A38" s="35" t="s">
        <v>12</v>
      </c>
      <c r="B38" s="34">
        <v>44</v>
      </c>
      <c r="C38" s="34">
        <v>50</v>
      </c>
      <c r="D38" s="14"/>
      <c r="E38" s="18">
        <v>1300000</v>
      </c>
      <c r="F38" s="18"/>
      <c r="G38" s="18"/>
      <c r="H38" s="18">
        <f t="shared" si="1"/>
        <v>1300000</v>
      </c>
      <c r="I38" s="18"/>
      <c r="J38" s="18"/>
      <c r="K38" s="18"/>
      <c r="L38" s="18">
        <f t="shared" si="2"/>
        <v>1300000</v>
      </c>
    </row>
    <row r="39" spans="1:12" s="5" customFormat="1" ht="13.5" customHeight="1" x14ac:dyDescent="0.3">
      <c r="A39" s="17" t="s">
        <v>13</v>
      </c>
      <c r="B39" s="14">
        <v>44</v>
      </c>
      <c r="C39" s="14">
        <v>55</v>
      </c>
      <c r="D39" s="14"/>
      <c r="E39" s="18">
        <v>2258065</v>
      </c>
      <c r="F39" s="18"/>
      <c r="G39" s="18"/>
      <c r="H39" s="18">
        <f t="shared" si="1"/>
        <v>2258065</v>
      </c>
      <c r="I39" s="18"/>
      <c r="J39" s="18"/>
      <c r="K39" s="18"/>
      <c r="L39" s="18">
        <f t="shared" si="2"/>
        <v>2258065</v>
      </c>
    </row>
    <row r="40" spans="1:12" s="5" customFormat="1" ht="13.5" customHeight="1" x14ac:dyDescent="0.3">
      <c r="A40" s="35" t="s">
        <v>9</v>
      </c>
      <c r="B40" s="34">
        <v>44</v>
      </c>
      <c r="C40" s="34">
        <v>601000</v>
      </c>
      <c r="D40" s="14"/>
      <c r="E40" s="18">
        <v>541935</v>
      </c>
      <c r="F40" s="18"/>
      <c r="G40" s="18"/>
      <c r="H40" s="18">
        <f t="shared" si="1"/>
        <v>541935</v>
      </c>
      <c r="I40" s="18"/>
      <c r="J40" s="18"/>
      <c r="K40" s="18"/>
      <c r="L40" s="18">
        <f t="shared" si="2"/>
        <v>541935</v>
      </c>
    </row>
    <row r="41" spans="1:12" s="5" customFormat="1" ht="13.5" customHeight="1" x14ac:dyDescent="0.3">
      <c r="A41" s="20"/>
      <c r="B41" s="14"/>
      <c r="C41" s="14"/>
      <c r="D41" s="14"/>
      <c r="E41" s="18"/>
      <c r="G41" s="38"/>
      <c r="K41" s="38"/>
    </row>
    <row r="42" spans="1:12" s="5" customFormat="1" ht="13.5" customHeight="1" x14ac:dyDescent="0.3">
      <c r="A42" s="6"/>
      <c r="B42" s="6"/>
      <c r="C42" s="6"/>
      <c r="D42" s="6"/>
      <c r="E42" s="6"/>
    </row>
    <row r="43" spans="1:12" s="5" customFormat="1" ht="13.5" customHeight="1" x14ac:dyDescent="0.3">
      <c r="A43" s="6"/>
      <c r="B43" s="6"/>
      <c r="C43" s="6"/>
      <c r="D43" s="6"/>
      <c r="E43" s="6"/>
    </row>
    <row r="44" spans="1:12" ht="13.5" customHeight="1" x14ac:dyDescent="0.3">
      <c r="A44" s="45" t="s">
        <v>23</v>
      </c>
    </row>
  </sheetData>
  <dataConsolidate/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4cedfd-18b6-416b-a27a-1daa6530c4f3" xsi:nil="true"/>
    <lcf76f155ced4ddcb4097134ff3c332f xmlns="548510c3-10e4-40d2-9e57-4ea0b9082f62">
      <Terms xmlns="http://schemas.microsoft.com/office/infopath/2007/PartnerControls"/>
    </lcf76f155ced4ddcb4097134ff3c332f>
    <Teemad xmlns="548510c3-10e4-40d2-9e57-4ea0b9082f62" xsi:nil="true"/>
    <eelarve xmlns="548510c3-10e4-40d2-9e57-4ea0b9082f6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1A86EA2495854796F0D23C3EC2220B" ma:contentTypeVersion="15" ma:contentTypeDescription="Loo uus dokument" ma:contentTypeScope="" ma:versionID="88f980c058c503ba9ff3500404adbf1e">
  <xsd:schema xmlns:xsd="http://www.w3.org/2001/XMLSchema" xmlns:xs="http://www.w3.org/2001/XMLSchema" xmlns:p="http://schemas.microsoft.com/office/2006/metadata/properties" xmlns:ns2="548510c3-10e4-40d2-9e57-4ea0b9082f62" xmlns:ns3="194cedfd-18b6-416b-a27a-1daa6530c4f3" targetNamespace="http://schemas.microsoft.com/office/2006/metadata/properties" ma:root="true" ma:fieldsID="4032d46a31a3ff8174a0511ca22155f0" ns2:_="" ns3:_="">
    <xsd:import namespace="548510c3-10e4-40d2-9e57-4ea0b9082f62"/>
    <xsd:import namespace="194cedfd-18b6-416b-a27a-1daa6530c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Teemad" minOccurs="0"/>
                <xsd:element ref="ns2:eelarv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8510c3-10e4-40d2-9e57-4ea0b908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Pildisildid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eemad" ma:index="20" nillable="true" ma:displayName="Teemad" ma:description="1. Majandusprognoos&#10;2. Üldine RES/RE protsessi ülevaade" ma:format="Dropdown" ma:internalName="Teemad">
      <xsd:simpleType>
        <xsd:restriction base="dms:Note">
          <xsd:maxLength value="255"/>
        </xsd:restriction>
      </xsd:simpleType>
    </xsd:element>
    <xsd:element name="eelarve" ma:index="21" nillable="true" ma:displayName="eelarve" ma:description="kinnisvara" ma:format="Thumbnail" ma:internalName="eelarv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edfd-18b6-416b-a27a-1daa6530c4f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5661c9-bf40-49d6-b8cc-e74f9c34b825}" ma:internalName="TaxCatchAll" ma:showField="CatchAllData" ma:web="194cedfd-18b6-416b-a27a-1daa6530c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8BD99-E81D-4747-AADA-16205DE758F4}">
  <ds:schemaRefs>
    <ds:schemaRef ds:uri="http://schemas.microsoft.com/office/2006/metadata/properties"/>
    <ds:schemaRef ds:uri="http://schemas.microsoft.com/office/infopath/2007/PartnerControls"/>
    <ds:schemaRef ds:uri="194cedfd-18b6-416b-a27a-1daa6530c4f3"/>
    <ds:schemaRef ds:uri="548510c3-10e4-40d2-9e57-4ea0b9082f62"/>
  </ds:schemaRefs>
</ds:datastoreItem>
</file>

<file path=customXml/itemProps2.xml><?xml version="1.0" encoding="utf-8"?>
<ds:datastoreItem xmlns:ds="http://schemas.openxmlformats.org/officeDocument/2006/customXml" ds:itemID="{18D29304-9F03-4A29-A8A0-6F34371561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100E8C-6779-48C4-BFE5-1F4FE62F3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8510c3-10e4-40d2-9e57-4ea0b9082f62"/>
    <ds:schemaRef ds:uri="194cedfd-18b6-416b-a27a-1daa6530c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10. RIT</vt:lpstr>
    </vt:vector>
  </TitlesOfParts>
  <Manager/>
  <Company>Registrite ja Infosüsteemide 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 Urmann</dc:creator>
  <cp:keywords/>
  <dc:description/>
  <cp:lastModifiedBy>Riina Tärk - JUSTDIGI</cp:lastModifiedBy>
  <cp:revision/>
  <dcterms:created xsi:type="dcterms:W3CDTF">2021-12-14T12:58:35Z</dcterms:created>
  <dcterms:modified xsi:type="dcterms:W3CDTF">2026-09-30T12:02:11Z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0x010100FF1A86EA2495854796F0D23C3EC2220B</vt:lpwstr>
  </property>
  <property fmtid="{D5CDD505-2E9C-101B-9397-08002B2CF9AE}" pid="3" name="Order">
    <vt:r8>1543600</vt:r8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2024-12-23T07:37:44Z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c3485f50-598c-4b57-99be-d9c3bc31c1e6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ediaServiceImageTags">
    <vt:lpwstr/>
  </property>
</Properties>
</file>